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/Users/lhertlin/Desktop/"/>
    </mc:Choice>
  </mc:AlternateContent>
  <xr:revisionPtr revIDLastSave="0" documentId="8_{5A3B4776-4840-4C9C-B87A-D5622246577F}" xr6:coauthVersionLast="47" xr6:coauthVersionMax="47" xr10:uidLastSave="{00000000-0000-0000-0000-000000000000}"/>
  <bookViews>
    <workbookView xWindow="200" yWindow="760" windowWidth="34300" windowHeight="20380" xr2:uid="{00000000-000D-0000-FFFF-FFFF00000000}"/>
  </bookViews>
  <sheets>
    <sheet name="Budget Tool Guidance" sheetId="11" r:id="rId1"/>
    <sheet name="Semester CTL Budget" sheetId="10" r:id="rId2"/>
    <sheet name="Total Budget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G27" i="10"/>
  <c r="E19" i="10"/>
  <c r="E20" i="10"/>
  <c r="E18" i="10"/>
  <c r="E17" i="10"/>
  <c r="E7" i="10"/>
  <c r="E8" i="10"/>
  <c r="E9" i="10"/>
  <c r="E10" i="10"/>
  <c r="E11" i="10"/>
  <c r="E12" i="10"/>
  <c r="E13" i="10"/>
  <c r="E5" i="10"/>
  <c r="E6" i="10"/>
  <c r="E14" i="10"/>
  <c r="B6" i="5"/>
  <c r="B5" i="5"/>
  <c r="F18" i="10"/>
  <c r="F19" i="10"/>
  <c r="F20" i="10"/>
  <c r="F17" i="10"/>
  <c r="F32" i="10"/>
  <c r="F13" i="10"/>
  <c r="F12" i="10"/>
  <c r="F11" i="10"/>
  <c r="F10" i="10"/>
  <c r="F9" i="10"/>
  <c r="F8" i="10"/>
  <c r="F7" i="10"/>
  <c r="F6" i="10"/>
  <c r="F5" i="10"/>
  <c r="G14" i="10" s="1"/>
  <c r="G21" i="10" l="1"/>
  <c r="B4" i="5" s="1"/>
  <c r="B3" i="5"/>
  <c r="C7" i="5" s="1"/>
  <c r="G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tc={3D3A556F-ACC4-44EC-98B1-BDDE65DBA62B}</author>
  </authors>
  <commentList>
    <comment ref="A1" authorId="0" shapeId="0" xr:uid="{3D3A556F-ACC4-44EC-98B1-BDDE65DBA62B}">
      <text>
        <t>[Threaded comment]
Your version of Excel allows you to read this threaded comment; however, any edits to it will get removed if the file is opened in a newer version of Excel. Learn more: https://go.microsoft.com/fwlink/?linkid=870924
Comment:
    @E Shelley Reid , I added this sheet to help faculty understand how to use the tool. Could you provide any feedback you might have?</t>
      </text>
    </comment>
  </commentList>
</comments>
</file>

<file path=xl/sharedStrings.xml><?xml version="1.0" encoding="utf-8"?>
<sst xmlns="http://schemas.openxmlformats.org/spreadsheetml/2006/main" count="60" uniqueCount="56">
  <si>
    <t>A Quick Guide to filling out the Semester CTL Budget Tool</t>
  </si>
  <si>
    <t>Please read the guidance below to understand how to fill out the CTL Budget Tool</t>
  </si>
  <si>
    <t>We are piloting this tool, so if you have any question please reach out to stearns@gmu.edu and we will be in touch to help!</t>
  </si>
  <si>
    <t>A Couple of Notes about this Tool</t>
  </si>
  <si>
    <t>1. This workbook has been pre-filled with a few examples to help you see how the tool works. Once you download this tool, You can delete these entries and add your own information</t>
  </si>
  <si>
    <t>2. Some of the cells are locked so you don't have to worry about breaking the formulas! The document will not let you type in those locked cells!</t>
  </si>
  <si>
    <t>3. If the cell is shaded peach, it is locked and already has a formula that will auto-calculate. You will not be able to fill out any peach cells</t>
  </si>
  <si>
    <t>4. The workbook has been formulated so that you can add rows if needed, and the formulas will carry to the rows that you add</t>
  </si>
  <si>
    <t>5. You will only need to submit your budget information into this tool and upload it along with your PDF file to the online submission form</t>
  </si>
  <si>
    <t>Getting Started</t>
  </si>
  <si>
    <t>1. Download this form to your desktop before filling it out</t>
  </si>
  <si>
    <t>2. Navigate to the Semester CTL Budget Tab</t>
  </si>
  <si>
    <t>3. Start adding your proposed budget information in the white spaces. Refer to the Proposal Requirements document if you have questions about allowable expenses</t>
  </si>
  <si>
    <t>4. Once you have added all of your proposed expenses, check the total budget tab. All of the information you added should auto-calculate on this workbook</t>
  </si>
  <si>
    <t>5. Name your file with the your Last Name and proposal Title</t>
  </si>
  <si>
    <t>6. Upload your excel file to the online submission form in Question 12</t>
  </si>
  <si>
    <t>CTL SEMESTER BUDGET CALCULATOR TOOL</t>
  </si>
  <si>
    <t xml:space="preserve">FY26 Fringe Rate (per GMU fiscal services)
*Automatically applies to all faculty stipends and students not in full time status wages </t>
  </si>
  <si>
    <t>FACULTY STIPENDS</t>
  </si>
  <si>
    <t>* $1,000 max per faculty member*</t>
  </si>
  <si>
    <t>*This column auto calculates*
(Rate = 7.4)%</t>
  </si>
  <si>
    <t>*This column auto calculates*</t>
  </si>
  <si>
    <t>Faculty Member Name</t>
  </si>
  <si>
    <r>
      <rPr>
        <b/>
        <sz val="12"/>
        <color rgb="FF000000"/>
        <rFont val="Aptos Narrow"/>
      </rPr>
      <t xml:space="preserve">Faculty Member Role
</t>
    </r>
    <r>
      <rPr>
        <i/>
        <sz val="12"/>
        <color rgb="FF000000"/>
        <rFont val="Aptos Narrow"/>
      </rPr>
      <t>(e.g. PI, Co-PI, Instructor)</t>
    </r>
  </si>
  <si>
    <t>Stipend amount</t>
  </si>
  <si>
    <t>Intentionally left blank</t>
  </si>
  <si>
    <t xml:space="preserve">
Fringe </t>
  </si>
  <si>
    <t>Total Spending</t>
  </si>
  <si>
    <t>Professor Smith (example)</t>
  </si>
  <si>
    <t>PI</t>
  </si>
  <si>
    <t>Category Subtotal:</t>
  </si>
  <si>
    <t>GRADUATE STUDENT/STUDENT WAGES
*Fringe is NOT charged for full-time enrolled students*
*Apply fringe only when student is NOT in a full-time status*</t>
  </si>
  <si>
    <t>Graduate Student/Student Name</t>
  </si>
  <si>
    <r>
      <rPr>
        <b/>
        <sz val="12"/>
        <color rgb="FF000000"/>
        <rFont val="Aptos Narrow"/>
      </rPr>
      <t xml:space="preserve">Hourly Wage ($)
</t>
    </r>
    <r>
      <rPr>
        <i/>
        <sz val="12"/>
        <color rgb="FF000000"/>
        <rFont val="Aptos Narrow"/>
      </rPr>
      <t>Note: We do not determine rates to pay your students, the rates listed below are examples to show how the budget tool works</t>
    </r>
  </si>
  <si>
    <t>Enter the total wages you plan to pay the student during the funding period (hourly wage x total # of hours)</t>
  </si>
  <si>
    <r>
      <rPr>
        <b/>
        <sz val="12"/>
        <color rgb="FF000000"/>
        <rFont val="Aptos Narrow"/>
      </rPr>
      <t xml:space="preserve">Full Time Student?
</t>
    </r>
    <r>
      <rPr>
        <i/>
        <sz val="11"/>
        <color rgb="FF000000"/>
        <rFont val="Aptos Narrow"/>
      </rPr>
      <t xml:space="preserve">*Note:
</t>
    </r>
    <r>
      <rPr>
        <b/>
        <i/>
        <sz val="11"/>
        <color rgb="FF000000"/>
        <rFont val="Aptos Narrow"/>
      </rPr>
      <t xml:space="preserve">Click the gray box with the arrow to the right of the cell
</t>
    </r>
    <r>
      <rPr>
        <i/>
        <sz val="11"/>
        <color rgb="FF000000"/>
        <rFont val="Aptos Narrow"/>
      </rPr>
      <t>Yes = No Fringe Applied
No = Fringe Automatically Applied)</t>
    </r>
  </si>
  <si>
    <t xml:space="preserve">Fringe </t>
  </si>
  <si>
    <t>Spending in Semester</t>
  </si>
  <si>
    <t>Student not in a full time role (example)</t>
  </si>
  <si>
    <t>No</t>
  </si>
  <si>
    <t>Full time student (example)</t>
  </si>
  <si>
    <t>Yes</t>
  </si>
  <si>
    <t>SUPPLIES</t>
  </si>
  <si>
    <t>Type of Supply</t>
  </si>
  <si>
    <t>Estimated Cost of Supply</t>
  </si>
  <si>
    <t>Contractual Services (i.e. software): If you would like to make a software purchase *please see the ASRB guidelines*</t>
  </si>
  <si>
    <t>Name of Service</t>
  </si>
  <si>
    <t xml:space="preserve">Estimated Cost </t>
  </si>
  <si>
    <t>Semester Grand Total:</t>
  </si>
  <si>
    <t>TOTAL CTL BUDGET
This sheet auto‑calculates from the Semester CTL Budget Sheet. 
Do not edit</t>
  </si>
  <si>
    <t>Category</t>
  </si>
  <si>
    <t>Total Spending in Semester:</t>
  </si>
  <si>
    <t>Faculty Stipends +Fringe</t>
  </si>
  <si>
    <t>Graduate Student/Student Wages</t>
  </si>
  <si>
    <t>Supplies</t>
  </si>
  <si>
    <t>Contractual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</si>
</sst>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b/>
      <sz val="12"/>
      <name val="Aptos Narrow"/>
    </font>
    <font>
      <sz val="12"/>
      <color theme="1"/>
      <name val="Aptos Narrow"/>
    </font>
    <font>
      <sz val="11"/>
      <color theme="1"/>
      <name val="Segoe UI"/>
      <charset val="1"/>
    </font>
    <font>
      <b/>
      <sz val="12"/>
      <color rgb="FF000000"/>
      <name val="Aptos Narrow"/>
    </font>
    <font>
      <i/>
      <sz val="12"/>
      <color rgb="FF000000"/>
      <name val="Aptos Narrow"/>
    </font>
    <font>
      <b/>
      <sz val="12"/>
      <color theme="1"/>
      <name val="Aptos Narrow"/>
    </font>
    <font>
      <b/>
      <i/>
      <sz val="12"/>
      <color rgb="FF000000"/>
      <name val="Aptos Narrow"/>
    </font>
    <font>
      <sz val="12"/>
      <color rgb="FF000000"/>
      <name val="Aptos Narrow"/>
    </font>
    <font>
      <i/>
      <sz val="11"/>
      <color rgb="FF000000"/>
      <name val="Aptos Narrow"/>
    </font>
    <font>
      <b/>
      <i/>
      <sz val="11"/>
      <color rgb="FF000000"/>
      <name val="Aptos Narrow"/>
    </font>
    <font>
      <sz val="11"/>
      <color theme="1"/>
      <name val="Cambria"/>
      <scheme val="major"/>
    </font>
    <font>
      <b/>
      <sz val="11"/>
      <color rgb="FFFF0000"/>
      <name val="Cambria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theme="0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000000"/>
      </right>
      <top/>
      <bottom style="thin">
        <color rgb="FF99999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7" fillId="0" borderId="0" xfId="0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9" borderId="0" xfId="0" applyNumberFormat="1" applyFont="1" applyFill="1" applyAlignment="1">
      <alignment horizontal="left"/>
    </xf>
    <xf numFmtId="164" fontId="1" fillId="2" borderId="1" xfId="0" applyNumberFormat="1" applyFont="1" applyFill="1" applyBorder="1" applyAlignment="1">
      <alignment horizontal="left" wrapText="1"/>
    </xf>
    <xf numFmtId="164" fontId="6" fillId="5" borderId="0" xfId="0" applyNumberFormat="1" applyFont="1" applyFill="1" applyAlignment="1">
      <alignment horizontal="left"/>
    </xf>
    <xf numFmtId="164" fontId="6" fillId="6" borderId="6" xfId="0" applyNumberFormat="1" applyFont="1" applyFill="1" applyBorder="1" applyAlignment="1">
      <alignment horizontal="left"/>
    </xf>
    <xf numFmtId="0" fontId="2" fillId="9" borderId="0" xfId="0" applyFont="1" applyFill="1" applyAlignment="1">
      <alignment horizontal="left"/>
    </xf>
    <xf numFmtId="10" fontId="2" fillId="9" borderId="0" xfId="0" applyNumberFormat="1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 wrapText="1"/>
    </xf>
    <xf numFmtId="164" fontId="1" fillId="2" borderId="10" xfId="0" applyNumberFormat="1" applyFont="1" applyFill="1" applyBorder="1" applyAlignment="1">
      <alignment horizontal="left" wrapText="1"/>
    </xf>
    <xf numFmtId="0" fontId="5" fillId="8" borderId="0" xfId="0" applyFont="1" applyFill="1" applyAlignment="1">
      <alignment horizontal="right" wrapText="1"/>
    </xf>
    <xf numFmtId="164" fontId="4" fillId="2" borderId="8" xfId="0" applyNumberFormat="1" applyFont="1" applyFill="1" applyBorder="1" applyAlignment="1">
      <alignment horizontal="right" wrapText="1"/>
    </xf>
    <xf numFmtId="0" fontId="4" fillId="10" borderId="0" xfId="0" applyFont="1" applyFill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" fillId="2" borderId="7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10" borderId="0" xfId="0" applyFont="1" applyFill="1" applyAlignment="1">
      <alignment horizontal="right"/>
    </xf>
    <xf numFmtId="164" fontId="2" fillId="9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10" borderId="0" xfId="0" applyFont="1" applyFill="1" applyAlignment="1">
      <alignment horizontal="right"/>
    </xf>
    <xf numFmtId="164" fontId="6" fillId="5" borderId="0" xfId="0" applyNumberFormat="1" applyFont="1" applyFill="1" applyAlignment="1">
      <alignment horizontal="right"/>
    </xf>
    <xf numFmtId="0" fontId="4" fillId="2" borderId="10" xfId="0" applyFont="1" applyFill="1" applyBorder="1" applyAlignment="1">
      <alignment horizontal="right" wrapText="1"/>
    </xf>
    <xf numFmtId="164" fontId="1" fillId="2" borderId="10" xfId="0" applyNumberFormat="1" applyFont="1" applyFill="1" applyBorder="1" applyAlignment="1">
      <alignment horizontal="right" wrapText="1"/>
    </xf>
    <xf numFmtId="164" fontId="4" fillId="2" borderId="1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6" fillId="5" borderId="5" xfId="0" applyNumberFormat="1" applyFont="1" applyFill="1" applyBorder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9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left" wrapText="1"/>
    </xf>
    <xf numFmtId="164" fontId="8" fillId="4" borderId="0" xfId="0" applyNumberFormat="1" applyFont="1" applyFill="1" applyAlignment="1">
      <alignment horizontal="left"/>
    </xf>
    <xf numFmtId="164" fontId="5" fillId="8" borderId="0" xfId="0" applyNumberFormat="1" applyFont="1" applyFill="1" applyAlignment="1">
      <alignment horizontal="left" wrapText="1"/>
    </xf>
    <xf numFmtId="0" fontId="11" fillId="0" borderId="0" xfId="0" applyFont="1"/>
    <xf numFmtId="0" fontId="11" fillId="5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 wrapText="1"/>
    </xf>
    <xf numFmtId="0" fontId="12" fillId="0" borderId="0" xfId="0" applyFont="1" applyAlignment="1">
      <alignment horizontal="left"/>
    </xf>
    <xf numFmtId="0" fontId="2" fillId="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11" fillId="9" borderId="0" xfId="0" applyFont="1" applyFill="1" applyAlignmen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rgb="FF999999"/>
        </bottom>
      </border>
    </dxf>
    <dxf>
      <border outline="0">
        <top style="thin">
          <color rgb="FF99999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solid">
          <fgColor indexed="64"/>
          <bgColor theme="1" tint="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 Shelley Reid" id="{ED685A5B-88B4-4D7F-ADC7-32E747E50753}" userId="ereid1@gmu.edu" providerId="PeoplePicker"/>
  <person displayName="Lauren D Hertling" id="{35023FB8-3B38-4935-ACB9-2EECC0845B5E}" userId="S::lhertlin@gmu.edu::5effbd43-ea21-4106-8f9c-de4d0458fb5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9B935-6DB1-42B1-8B5B-A5B98CA662A0}" name="FacultyTable" displayName="FacultyTable" ref="A4:F13" totalsRowShown="0">
  <autoFilter ref="A4:F13" xr:uid="{B0C9B935-6DB1-42B1-8B5B-A5B98CA662A0}"/>
  <tableColumns count="6">
    <tableColumn id="1" xr3:uid="{0BC2A3FD-05D9-47C0-9E35-F367C1E78110}" name="Faculty Member Name" dataDxfId="13"/>
    <tableColumn id="2" xr3:uid="{17FABC0A-6D26-4999-A001-5C6F44C64B71}" name="Faculty Member Role_x000a_(e.g. PI, Co-PI, Instructor)" dataDxfId="12"/>
    <tableColumn id="3" xr3:uid="{EB6EAD2F-FB6E-47AB-ABA5-8027F960DD7D}" name="Stipend amount" dataDxfId="11"/>
    <tableColumn id="4" xr3:uid="{74E76F76-F003-4F19-82AD-F0444992A9E0}" name="Intentionally left blank" dataDxfId="10"/>
    <tableColumn id="5" xr3:uid="{D05D4577-DD26-4DBC-AEFA-FFCE3A031E08}" name="_x000a_Fringe " dataDxfId="9">
      <calculatedColumnFormula>IF($C5="","",$C5*$H$2)</calculatedColumnFormula>
    </tableColumn>
    <tableColumn id="6" xr3:uid="{396DDB15-07DA-467D-8206-756C3EDC4E69}" name="Total Spending" dataDxfId="8">
      <calculatedColumnFormula>IF($C5="","",$C5 + E5)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B4B9BE-FFA1-41E2-AE80-45B2CF5C0EB0}" name="StudentTable" displayName="StudentTable" ref="A16:F20" totalsRowShown="0" headerRowBorderDxfId="6" tableBorderDxfId="7">
  <autoFilter ref="A16:F20" xr:uid="{74B4B9BE-FFA1-41E2-AE80-45B2CF5C0EB0}"/>
  <tableColumns count="6">
    <tableColumn id="1" xr3:uid="{A1F41F3A-1D95-48D0-927B-5A08C292FFE3}" name="Graduate Student/Student Name" dataDxfId="5"/>
    <tableColumn id="2" xr3:uid="{ADD1D0A5-2CBA-46CA-B39F-458E6AF09CE2}" name="Hourly Wage ($)_x000a_Note: We do not determine rates to pay your students, the rates listed below are examples to show how the budget tool works" dataDxfId="4"/>
    <tableColumn id="3" xr3:uid="{4BEE32DC-5649-4495-9AC7-30E350BFB889}" name="Enter the total wages you plan to pay the student during the funding period (hourly wage x total # of hours)" dataDxfId="3"/>
    <tableColumn id="4" xr3:uid="{8B802071-7243-4413-8CBD-356869162944}" name="Full Time Student?_x000a_*Note:_x000a_Click the gray box with the arrow to the right of the cell_x000a_Yes = No Fringe Applied_x000a_No = Fringe Automatically Applied)" dataDxfId="2"/>
    <tableColumn id="5" xr3:uid="{7B11A2EE-A59E-433C-B5B1-FEEE36AA6176}" name="Fringe " dataDxfId="1">
      <calculatedColumnFormula>IF(D17="No", C17*$H$2, 0)</calculatedColumnFormula>
    </tableColumn>
    <tableColumn id="6" xr3:uid="{F697ED35-4CCF-473E-8D74-DBB6DBEB515A}" name="Spending in Semester" dataDxfId="0">
      <calculatedColumnFormula>C17+E17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4-17T20:09:32.17" personId="{35023FB8-3B38-4935-ACB9-2EECC0845B5E}" id="{3D3A556F-ACC4-44EC-98B1-BDDE65DBA62B}">
    <text>@E Shelley Reid , I added this sheet to help faculty understand how to use the tool. Could you provide any feedback you might have?</text>
    <mentions>
      <mention mentionpersonId="{ED685A5B-88B4-4D7F-ADC7-32E747E50753}" mentionId="{E276EC89-DC9F-445F-B011-E6D01FD26B12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6387-76FB-4CE1-B8EA-E0075DDE9C54}">
  <dimension ref="A1:O18"/>
  <sheetViews>
    <sheetView tabSelected="1" workbookViewId="0">
      <selection activeCell="H21" sqref="H21"/>
    </sheetView>
  </sheetViews>
  <sheetFormatPr defaultRowHeight="14.25"/>
  <cols>
    <col min="1" max="10" width="9.140625" style="47"/>
    <col min="11" max="11" width="22.28515625" style="47" customWidth="1"/>
    <col min="12" max="14" width="9.140625" style="47"/>
    <col min="15" max="15" width="35.28515625" style="47" customWidth="1"/>
    <col min="16" max="16384" width="9.140625" style="47"/>
  </cols>
  <sheetData>
    <row r="1" spans="1: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>
      <c r="A7" s="60" t="s">
        <v>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>
      <c r="A9" s="60" t="s">
        <v>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>
      <c r="A10" s="60" t="s">
        <v>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2" spans="1:15">
      <c r="A12" s="48" t="s">
        <v>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>
      <c r="A13" s="51" t="s">
        <v>10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>
      <c r="A14" s="60" t="s">
        <v>11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>
      <c r="A15" s="60" t="s">
        <v>12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5">
      <c r="A16" s="47" t="s">
        <v>13</v>
      </c>
    </row>
    <row r="17" spans="1:15">
      <c r="A17" s="60" t="s">
        <v>14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>
      <c r="A18" s="60" t="s">
        <v>15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</sheetData>
  <sheetProtection sheet="1" objects="1" scenarios="1"/>
  <mergeCells count="16">
    <mergeCell ref="A6:O6"/>
    <mergeCell ref="A8:O8"/>
    <mergeCell ref="A9:O9"/>
    <mergeCell ref="A7:O7"/>
    <mergeCell ref="A13:O13"/>
    <mergeCell ref="A5:O5"/>
    <mergeCell ref="A1:O1"/>
    <mergeCell ref="A2:O2"/>
    <mergeCell ref="A3:O3"/>
    <mergeCell ref="A4:O4"/>
    <mergeCell ref="A17:O17"/>
    <mergeCell ref="A18:O18"/>
    <mergeCell ref="A10:O10"/>
    <mergeCell ref="A15:O15"/>
    <mergeCell ref="A12:O12"/>
    <mergeCell ref="A14:O1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1570-DD72-447C-97C5-633FB48F62F5}">
  <dimension ref="A1:I34"/>
  <sheetViews>
    <sheetView workbookViewId="0">
      <selection activeCell="A2" sqref="A2:F2"/>
    </sheetView>
  </sheetViews>
  <sheetFormatPr defaultColWidth="9.140625" defaultRowHeight="15.75" customHeight="1"/>
  <cols>
    <col min="1" max="1" width="37.42578125" style="1" bestFit="1" customWidth="1"/>
    <col min="2" max="2" width="27.7109375" style="1" bestFit="1" customWidth="1"/>
    <col min="3" max="3" width="27.7109375" style="27" customWidth="1"/>
    <col min="4" max="4" width="26.7109375" style="36" customWidth="1"/>
    <col min="5" max="5" width="32" style="27" customWidth="1"/>
    <col min="6" max="6" width="27.42578125" style="27" customWidth="1"/>
    <col min="7" max="7" width="18.28515625" style="41" bestFit="1" customWidth="1"/>
    <col min="8" max="8" width="92.7109375" style="1" bestFit="1" customWidth="1"/>
    <col min="9" max="16384" width="9.140625" style="1"/>
  </cols>
  <sheetData>
    <row r="1" spans="1:9" ht="30.75">
      <c r="A1" s="52" t="s">
        <v>16</v>
      </c>
      <c r="B1" s="52"/>
      <c r="C1" s="52"/>
      <c r="D1" s="52"/>
      <c r="E1" s="52"/>
      <c r="F1" s="52"/>
      <c r="G1" s="52"/>
      <c r="H1" s="18" t="s">
        <v>17</v>
      </c>
    </row>
    <row r="2" spans="1:9" ht="16.5">
      <c r="A2" s="53" t="s">
        <v>18</v>
      </c>
      <c r="B2" s="54"/>
      <c r="C2" s="54"/>
      <c r="D2" s="54"/>
      <c r="E2" s="54"/>
      <c r="F2" s="54"/>
      <c r="G2" s="39"/>
      <c r="H2" s="17">
        <v>7.3999999999999996E-2</v>
      </c>
    </row>
    <row r="3" spans="1:9" ht="30.75">
      <c r="A3" s="8"/>
      <c r="B3" s="8"/>
      <c r="C3" s="46" t="s">
        <v>19</v>
      </c>
      <c r="D3" s="22"/>
      <c r="E3" s="44" t="s">
        <v>20</v>
      </c>
      <c r="F3" s="45" t="s">
        <v>21</v>
      </c>
      <c r="G3" s="39"/>
    </row>
    <row r="4" spans="1:9" ht="30.75">
      <c r="A4" s="2" t="s">
        <v>22</v>
      </c>
      <c r="B4" s="4" t="s">
        <v>23</v>
      </c>
      <c r="C4" s="23" t="s">
        <v>24</v>
      </c>
      <c r="D4" s="24" t="s">
        <v>25</v>
      </c>
      <c r="E4" s="25" t="s">
        <v>26</v>
      </c>
      <c r="F4" s="26" t="s">
        <v>27</v>
      </c>
      <c r="G4" s="40"/>
    </row>
    <row r="5" spans="1:9">
      <c r="A5" s="1" t="s">
        <v>28</v>
      </c>
      <c r="B5" s="1" t="s">
        <v>29</v>
      </c>
      <c r="C5" s="27">
        <v>931</v>
      </c>
      <c r="D5" s="28"/>
      <c r="E5" s="29">
        <f>IF($C5="","",$C5*$H$2)</f>
        <v>68.893999999999991</v>
      </c>
      <c r="F5" s="29">
        <f>IF($C5="","",$C5 + E5)</f>
        <v>999.89400000000001</v>
      </c>
    </row>
    <row r="6" spans="1:9">
      <c r="D6" s="28"/>
      <c r="E6" s="29" t="str">
        <f>IF($C6="","",$C6*$H$2)</f>
        <v/>
      </c>
      <c r="F6" s="29" t="str">
        <f t="shared" ref="F6:F13" si="0">IF($C6="","",$C6 + E6)</f>
        <v/>
      </c>
    </row>
    <row r="7" spans="1:9">
      <c r="D7" s="28"/>
      <c r="E7" s="29" t="str">
        <f t="shared" ref="A7:E13" si="1">IF($C7="","",$C7*$H$2)</f>
        <v/>
      </c>
      <c r="F7" s="29" t="str">
        <f>IF($C7="","",$C7 + E7)</f>
        <v/>
      </c>
    </row>
    <row r="8" spans="1:9">
      <c r="D8" s="28"/>
      <c r="E8" s="29" t="str">
        <f t="shared" si="1"/>
        <v/>
      </c>
      <c r="F8" s="29" t="str">
        <f t="shared" si="0"/>
        <v/>
      </c>
    </row>
    <row r="9" spans="1:9">
      <c r="D9" s="28"/>
      <c r="E9" s="29" t="str">
        <f t="shared" si="1"/>
        <v/>
      </c>
      <c r="F9" s="29" t="str">
        <f t="shared" si="0"/>
        <v/>
      </c>
    </row>
    <row r="10" spans="1:9">
      <c r="D10" s="28"/>
      <c r="E10" s="29" t="str">
        <f t="shared" si="1"/>
        <v/>
      </c>
      <c r="F10" s="29" t="str">
        <f t="shared" si="0"/>
        <v/>
      </c>
    </row>
    <row r="11" spans="1:9">
      <c r="D11" s="28"/>
      <c r="E11" s="29" t="str">
        <f t="shared" si="1"/>
        <v/>
      </c>
      <c r="F11" s="29" t="str">
        <f t="shared" si="0"/>
        <v/>
      </c>
    </row>
    <row r="12" spans="1:9">
      <c r="D12" s="28"/>
      <c r="E12" s="29" t="str">
        <f t="shared" si="1"/>
        <v/>
      </c>
      <c r="F12" s="29" t="str">
        <f t="shared" si="0"/>
        <v/>
      </c>
    </row>
    <row r="13" spans="1:9">
      <c r="D13" s="28"/>
      <c r="E13" s="29" t="str">
        <f t="shared" si="1"/>
        <v/>
      </c>
      <c r="F13" s="29" t="str">
        <f t="shared" si="0"/>
        <v/>
      </c>
      <c r="G13" s="42"/>
    </row>
    <row r="14" spans="1:9">
      <c r="C14" s="30"/>
      <c r="D14" s="31"/>
      <c r="E14" s="29" t="str">
        <f t="shared" ref="E14" si="2">IF($C14="","",$C14*H10)</f>
        <v/>
      </c>
      <c r="F14" s="32" t="s">
        <v>30</v>
      </c>
      <c r="G14" s="43">
        <f>ROUND(SUM(FacultyTable[Total Spending]), 2)</f>
        <v>999.89</v>
      </c>
    </row>
    <row r="15" spans="1:9" ht="53.25" customHeight="1">
      <c r="A15" s="55" t="s">
        <v>31</v>
      </c>
      <c r="B15" s="54"/>
      <c r="C15" s="54"/>
      <c r="D15" s="54"/>
      <c r="E15" s="54"/>
      <c r="F15" s="54"/>
      <c r="G15" s="42"/>
    </row>
    <row r="16" spans="1:9" ht="108">
      <c r="A16" s="19" t="s">
        <v>32</v>
      </c>
      <c r="B16" s="20" t="s">
        <v>33</v>
      </c>
      <c r="C16" s="21" t="s">
        <v>34</v>
      </c>
      <c r="D16" s="33" t="s">
        <v>35</v>
      </c>
      <c r="E16" s="34" t="s">
        <v>36</v>
      </c>
      <c r="F16" s="35" t="s">
        <v>37</v>
      </c>
      <c r="G16" s="40"/>
      <c r="I16" s="9"/>
    </row>
    <row r="17" spans="1:9">
      <c r="A17" s="1" t="s">
        <v>38</v>
      </c>
      <c r="B17" s="10">
        <v>25</v>
      </c>
      <c r="C17" s="27">
        <v>1500</v>
      </c>
      <c r="D17" s="36" t="s">
        <v>39</v>
      </c>
      <c r="E17" s="29">
        <f>IF(D17="No", C17*$H$2, 0)</f>
        <v>111</v>
      </c>
      <c r="F17" s="29">
        <f>C17+E17</f>
        <v>1611</v>
      </c>
      <c r="I17" s="9"/>
    </row>
    <row r="18" spans="1:9">
      <c r="A18" s="1" t="s">
        <v>40</v>
      </c>
      <c r="B18" s="10">
        <v>20</v>
      </c>
      <c r="C18" s="27">
        <v>1000</v>
      </c>
      <c r="D18" s="36" t="s">
        <v>41</v>
      </c>
      <c r="E18" s="29">
        <f>IF(D18="No", C18*$H$2, 0)</f>
        <v>0</v>
      </c>
      <c r="F18" s="29">
        <f t="shared" ref="F18:F20" si="3">C18+E18</f>
        <v>1000</v>
      </c>
    </row>
    <row r="19" spans="1:9">
      <c r="B19" s="10"/>
      <c r="E19" s="29">
        <f t="shared" ref="E19:E21" si="4">IF(D19="No", C19*$H$2, 0)</f>
        <v>0</v>
      </c>
      <c r="F19" s="29">
        <f t="shared" si="3"/>
        <v>0</v>
      </c>
    </row>
    <row r="20" spans="1:9">
      <c r="B20" s="10"/>
      <c r="E20" s="29">
        <f t="shared" si="4"/>
        <v>0</v>
      </c>
      <c r="F20" s="29">
        <f t="shared" si="3"/>
        <v>0</v>
      </c>
    </row>
    <row r="21" spans="1:9">
      <c r="E21" s="29"/>
      <c r="F21" s="32" t="s">
        <v>30</v>
      </c>
      <c r="G21" s="43">
        <f>ROUND(SUM(StudentTable[Spending in Semester]), 2)</f>
        <v>2611</v>
      </c>
    </row>
    <row r="22" spans="1:9">
      <c r="A22" s="56" t="s">
        <v>42</v>
      </c>
      <c r="B22" s="57"/>
      <c r="C22" s="57"/>
      <c r="D22" s="57"/>
      <c r="E22" s="57"/>
      <c r="F22" s="57"/>
      <c r="G22" s="42"/>
    </row>
    <row r="23" spans="1:9">
      <c r="A23" s="2" t="s">
        <v>43</v>
      </c>
      <c r="C23" s="37" t="s">
        <v>44</v>
      </c>
    </row>
    <row r="27" spans="1:9">
      <c r="B27" s="5"/>
      <c r="F27" s="32" t="s">
        <v>30</v>
      </c>
      <c r="G27" s="43">
        <f>SUM(C24:C26)</f>
        <v>0</v>
      </c>
    </row>
    <row r="28" spans="1:9">
      <c r="A28" s="56" t="s">
        <v>45</v>
      </c>
      <c r="B28" s="57"/>
      <c r="C28" s="57"/>
      <c r="D28" s="57"/>
      <c r="E28" s="57"/>
      <c r="F28" s="57"/>
      <c r="G28" s="42"/>
    </row>
    <row r="29" spans="1:9">
      <c r="A29" s="2" t="s">
        <v>46</v>
      </c>
      <c r="C29" s="37" t="s">
        <v>47</v>
      </c>
    </row>
    <row r="31" spans="1:9">
      <c r="F31" s="32" t="s">
        <v>30</v>
      </c>
      <c r="G31" s="43">
        <f>SUM(C30:C31)</f>
        <v>0</v>
      </c>
    </row>
    <row r="32" spans="1:9">
      <c r="F32" s="27" t="str">
        <f>IF($C7="","",$C7*0.074)</f>
        <v/>
      </c>
    </row>
    <row r="33" spans="2:7">
      <c r="B33" s="5"/>
    </row>
    <row r="34" spans="2:7">
      <c r="F34" s="38" t="s">
        <v>48</v>
      </c>
      <c r="G34" s="43">
        <f>SUM(G14,G21,G27,G31)</f>
        <v>3610.89</v>
      </c>
    </row>
  </sheetData>
  <sheetProtection sheet="1" objects="1" scenarios="1" insertRows="0"/>
  <protectedRanges>
    <protectedRange sqref="C5:C14" name="Range1"/>
    <protectedRange sqref="C17:C21" name="Range2"/>
    <protectedRange sqref="C24:C27" name="Range3"/>
    <protectedRange sqref="C30:C33" name="Range4"/>
    <protectedRange sqref="B5:B14" name="Range5"/>
    <protectedRange sqref="A5:A14" name="Range6"/>
    <protectedRange sqref="A17:A21" name="Range7"/>
    <protectedRange sqref="B17:B21" name="Range8"/>
    <protectedRange sqref="A24:A27" name="Range9"/>
    <protectedRange sqref="A30:A34" name="Range10"/>
    <protectedRange sqref="D17:D21" name="Range11"/>
  </protectedRanges>
  <mergeCells count="5">
    <mergeCell ref="A1:G1"/>
    <mergeCell ref="A2:F2"/>
    <mergeCell ref="A15:F15"/>
    <mergeCell ref="A22:F22"/>
    <mergeCell ref="A28:F28"/>
  </mergeCells>
  <dataValidations count="3">
    <dataValidation type="list" allowBlank="1" showInputMessage="1" showErrorMessage="1" sqref="D18:D21" xr:uid="{C4B5183C-1CEB-4E3C-B1B0-C72F1431708F}">
      <formula1>"Yes,No"</formula1>
    </dataValidation>
    <dataValidation type="list" allowBlank="1" showInputMessage="1" showErrorMessage="1" promptTitle="Full Time Status" prompt="Select “Yes” only if the student is/will be in full time status for the semester" sqref="D17" xr:uid="{A70F8FC2-16ED-4FD8-AB54-43FF2E369919}">
      <formula1>"Yes,No"</formula1>
    </dataValidation>
    <dataValidation type="decimal" operator="lessThanOrEqual" allowBlank="1" showInputMessage="1" showErrorMessage="1" errorTitle="Stipend Limit Exceeded" error="Faculty stipends may not exceed $1,000 per individual." sqref="C5:C14" xr:uid="{D7041332-098F-4297-B87E-EFB00D7BEE17}">
      <formula1>1000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9C5F-7E93-4E4E-9E56-C650A51124C7}">
  <dimension ref="A1:C30"/>
  <sheetViews>
    <sheetView workbookViewId="0">
      <selection activeCell="E8" sqref="E8"/>
    </sheetView>
  </sheetViews>
  <sheetFormatPr defaultColWidth="9.140625" defaultRowHeight="15.75" customHeight="1"/>
  <cols>
    <col min="1" max="1" width="32.7109375" style="1" bestFit="1" customWidth="1"/>
    <col min="2" max="2" width="39.28515625" style="10" customWidth="1"/>
    <col min="3" max="3" width="18.28515625" style="3" bestFit="1" customWidth="1"/>
    <col min="4" max="16384" width="9.140625" style="1"/>
  </cols>
  <sheetData>
    <row r="1" spans="1:3" ht="47.25" customHeight="1">
      <c r="A1" s="55" t="s">
        <v>49</v>
      </c>
      <c r="B1" s="58"/>
      <c r="C1" s="1"/>
    </row>
    <row r="2" spans="1:3" ht="30.75">
      <c r="A2" s="2" t="s">
        <v>50</v>
      </c>
      <c r="B2" s="13" t="s">
        <v>51</v>
      </c>
      <c r="C2" s="6"/>
    </row>
    <row r="3" spans="1:3">
      <c r="A3" s="16" t="s">
        <v>52</v>
      </c>
      <c r="B3" s="12">
        <f>'Semester CTL Budget'!G14</f>
        <v>999.89</v>
      </c>
    </row>
    <row r="4" spans="1:3">
      <c r="A4" s="16" t="s">
        <v>53</v>
      </c>
      <c r="B4" s="12">
        <f>'Semester CTL Budget'!G21</f>
        <v>2611</v>
      </c>
    </row>
    <row r="5" spans="1:3">
      <c r="A5" s="16" t="s">
        <v>54</v>
      </c>
      <c r="B5" s="12">
        <f>'Semester CTL Budget'!G27</f>
        <v>0</v>
      </c>
    </row>
    <row r="6" spans="1:3">
      <c r="A6" s="16" t="s">
        <v>55</v>
      </c>
      <c r="B6" s="12">
        <f>'Semester CTL Budget'!G31</f>
        <v>0</v>
      </c>
    </row>
    <row r="7" spans="1:3">
      <c r="B7" s="14" t="s">
        <v>30</v>
      </c>
      <c r="C7" s="15">
        <f>SUM(B3:B6)</f>
        <v>3610.89</v>
      </c>
    </row>
    <row r="12" spans="1:3">
      <c r="C12" s="1"/>
    </row>
    <row r="13" spans="1:3">
      <c r="A13" s="59"/>
      <c r="B13" s="59"/>
      <c r="C13" s="1"/>
    </row>
    <row r="14" spans="1:3">
      <c r="A14" s="5"/>
      <c r="B14" s="11"/>
      <c r="C14" s="6"/>
    </row>
    <row r="17" spans="1:3">
      <c r="C17" s="5"/>
    </row>
    <row r="18" spans="1:3">
      <c r="A18" s="59"/>
      <c r="B18" s="59"/>
      <c r="C18" s="1"/>
    </row>
    <row r="19" spans="1:3">
      <c r="A19" s="5"/>
      <c r="B19" s="11"/>
    </row>
    <row r="23" spans="1:3">
      <c r="B23" s="11"/>
      <c r="C23" s="5"/>
    </row>
    <row r="24" spans="1:3">
      <c r="A24" s="59"/>
      <c r="B24" s="59"/>
      <c r="C24" s="1"/>
    </row>
    <row r="25" spans="1:3">
      <c r="A25" s="5"/>
      <c r="B25" s="11"/>
    </row>
    <row r="27" spans="1:3">
      <c r="C27" s="5"/>
    </row>
    <row r="29" spans="1:3">
      <c r="B29" s="11"/>
    </row>
    <row r="30" spans="1:3">
      <c r="C30" s="7"/>
    </row>
  </sheetData>
  <sheetProtection sheet="1" objects="1" scenarios="1"/>
  <mergeCells count="4">
    <mergeCell ref="A1:B1"/>
    <mergeCell ref="A13:B13"/>
    <mergeCell ref="A18:B18"/>
    <mergeCell ref="A24:B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21ED9AAB56944B4A2702326003A48" ma:contentTypeVersion="13" ma:contentTypeDescription="Create a new document." ma:contentTypeScope="" ma:versionID="5e1e57bb515edfa2ab295cd1a95717d5">
  <xsd:schema xmlns:xsd="http://www.w3.org/2001/XMLSchema" xmlns:xs="http://www.w3.org/2001/XMLSchema" xmlns:p="http://schemas.microsoft.com/office/2006/metadata/properties" xmlns:ns2="49345f7b-a35e-41a1-99ae-fdc40d813a1b" xmlns:ns3="54337fc9-1e45-46c8-a15c-0eb14b442fe6" targetNamespace="http://schemas.microsoft.com/office/2006/metadata/properties" ma:root="true" ma:fieldsID="cf6a73cc6b7a4695b82b6f85869ee76a" ns2:_="" ns3:_="">
    <xsd:import namespace="49345f7b-a35e-41a1-99ae-fdc40d813a1b"/>
    <xsd:import namespace="54337fc9-1e45-46c8-a15c-0eb14b442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45f7b-a35e-41a1-99ae-fdc40d813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37fc9-1e45-46c8-a15c-0eb14b442f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345f7b-a35e-41a1-99ae-fdc40d813a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77B85-08DD-40C6-A2EC-0AF03F8CA882}"/>
</file>

<file path=customXml/itemProps2.xml><?xml version="1.0" encoding="utf-8"?>
<ds:datastoreItem xmlns:ds="http://schemas.openxmlformats.org/officeDocument/2006/customXml" ds:itemID="{1C5A06E4-938E-46C3-A0DA-599281D04D47}"/>
</file>

<file path=customXml/itemProps3.xml><?xml version="1.0" encoding="utf-8"?>
<ds:datastoreItem xmlns:ds="http://schemas.openxmlformats.org/officeDocument/2006/customXml" ds:itemID="{2829F158-CBD9-4F19-A090-4DB71035C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2026-03-20T19:23:57Z</dcterms:created>
  <dcterms:modified xsi:type="dcterms:W3CDTF">2026-04-27T19:22:22Z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0x010100ADB21ED9AAB56944B4A2702326003A48</vt:lpwstr>
  </property>
  <property fmtid="{D5CDD505-2E9C-101B-9397-08002B2CF9AE}" pid="3" name="MediaServiceImageTags">
    <vt:lpwstr/>
  </property>
</Properties>
</file>